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310" activeTab="3"/>
  </bookViews>
  <sheets>
    <sheet name="HALE 80%ers" sheetId="1" r:id="rId1"/>
    <sheet name="HAVO 80%ers" sheetId="2" r:id="rId2"/>
    <sheet name="combined 80%ers" sheetId="3" r:id="rId3"/>
    <sheet name="HI 80%ers" sheetId="4" r:id="rId4"/>
  </sheets>
  <externalReferences>
    <externalReference r:id="rId5"/>
    <externalReference r:id="rId6"/>
  </externalReferences>
  <definedNames>
    <definedName name="Criteria_Pollutants_Crosstab" localSheetId="2">#REF!</definedName>
    <definedName name="Criteria_Pollutants_Crosstab" localSheetId="0">#REF!</definedName>
    <definedName name="Criteria_Pollutants_Crosstab" localSheetId="1">#REF!</definedName>
    <definedName name="Criteria_Pollutants_Crosstab" localSheetId="3">#REF!</definedName>
    <definedName name="Criteria_Pollutants_Crosstab">#REF!</definedName>
  </definedNames>
  <calcPr calcId="145621"/>
</workbook>
</file>

<file path=xl/calcChain.xml><?xml version="1.0" encoding="utf-8"?>
<calcChain xmlns="http://schemas.openxmlformats.org/spreadsheetml/2006/main">
  <c r="O9" i="4" l="1"/>
  <c r="Q9" i="4" s="1"/>
  <c r="O8" i="4"/>
  <c r="Q8" i="4" s="1"/>
  <c r="O7" i="4"/>
  <c r="Q7" i="4" s="1"/>
  <c r="O6" i="4"/>
  <c r="Q6" i="4" s="1"/>
  <c r="O5" i="4"/>
  <c r="Q5" i="4" s="1"/>
  <c r="O4" i="4"/>
  <c r="Q4" i="4" s="1"/>
  <c r="O3" i="4"/>
  <c r="Q3" i="4" s="1"/>
  <c r="AF8" i="3"/>
  <c r="AH8" i="3" s="1"/>
  <c r="AF3" i="3"/>
  <c r="AH3" i="3" s="1"/>
  <c r="AF7" i="3"/>
  <c r="AH7" i="3" s="1"/>
  <c r="AF6" i="3"/>
  <c r="AH6" i="3" s="1"/>
  <c r="AF5" i="3"/>
  <c r="AH5" i="3" s="1"/>
  <c r="AF4" i="3"/>
  <c r="AH4" i="3" s="1"/>
  <c r="AF2" i="3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AG7" i="2"/>
  <c r="AI7" i="2" s="1"/>
  <c r="AG6" i="2"/>
  <c r="AI6" i="2" s="1"/>
  <c r="AG5" i="2"/>
  <c r="AI5" i="2" s="1"/>
  <c r="AG4" i="2"/>
  <c r="AI4" i="2" s="1"/>
  <c r="AG3" i="2"/>
  <c r="AI3" i="2" s="1"/>
  <c r="AG2" i="2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AG6" i="1"/>
  <c r="AI6" i="1" s="1"/>
  <c r="AG5" i="1"/>
  <c r="AI5" i="1" s="1"/>
  <c r="AG4" i="1"/>
  <c r="AI4" i="1" s="1"/>
  <c r="AG3" i="1"/>
  <c r="AI3" i="1" s="1"/>
  <c r="AG2" i="1"/>
  <c r="AI2" i="1" s="1"/>
  <c r="AG8" i="2" l="1"/>
  <c r="AH2" i="3"/>
  <c r="AI2" i="2"/>
  <c r="AI7" i="1"/>
  <c r="AJ2" i="1"/>
  <c r="AJ2" i="2" l="1"/>
  <c r="AI8" i="2"/>
  <c r="AK2" i="1"/>
  <c r="AJ3" i="1"/>
  <c r="AJ3" i="2" l="1"/>
  <c r="AK2" i="2"/>
  <c r="AK3" i="1"/>
  <c r="AJ4" i="1"/>
  <c r="AJ4" i="2" l="1"/>
  <c r="AK3" i="2"/>
  <c r="AK4" i="1"/>
  <c r="AJ5" i="1"/>
  <c r="AJ5" i="2" l="1"/>
  <c r="AK4" i="2"/>
  <c r="AK5" i="1"/>
  <c r="AJ6" i="1"/>
  <c r="AK6" i="1" s="1"/>
  <c r="AJ6" i="2" l="1"/>
  <c r="AK5" i="2"/>
  <c r="AJ7" i="2" l="1"/>
  <c r="AK7" i="2" s="1"/>
  <c r="AK6" i="2"/>
</calcChain>
</file>

<file path=xl/sharedStrings.xml><?xml version="1.0" encoding="utf-8"?>
<sst xmlns="http://schemas.openxmlformats.org/spreadsheetml/2006/main" count="355" uniqueCount="69">
  <si>
    <t>Year</t>
  </si>
  <si>
    <t>Inventory</t>
  </si>
  <si>
    <t>EIS ID</t>
  </si>
  <si>
    <t>County</t>
  </si>
  <si>
    <t>Tribe</t>
  </si>
  <si>
    <t>Facility Name</t>
  </si>
  <si>
    <t>NAICS #</t>
  </si>
  <si>
    <t>NAICS Code Description</t>
  </si>
  <si>
    <t>Facility Type Code</t>
  </si>
  <si>
    <t>Facility Type Description</t>
  </si>
  <si>
    <t>Facility Status</t>
  </si>
  <si>
    <t>Latitude</t>
  </si>
  <si>
    <t>Longitude</t>
  </si>
  <si>
    <t>Address</t>
  </si>
  <si>
    <t>locality</t>
  </si>
  <si>
    <t>State</t>
  </si>
  <si>
    <t>Zip</t>
  </si>
  <si>
    <t>Hg (lb)</t>
  </si>
  <si>
    <t>CO</t>
  </si>
  <si>
    <t>NH3</t>
  </si>
  <si>
    <t>NO3</t>
  </si>
  <si>
    <t>NOX</t>
  </si>
  <si>
    <t>PM10-FIL</t>
  </si>
  <si>
    <t>PM10-PRI</t>
  </si>
  <si>
    <t>PM25-FIL</t>
  </si>
  <si>
    <t>PM25-PRI</t>
  </si>
  <si>
    <t>PM-CON</t>
  </si>
  <si>
    <t>PMFINE</t>
  </si>
  <si>
    <t>SO2</t>
  </si>
  <si>
    <t>SO4</t>
  </si>
  <si>
    <t>VOC</t>
  </si>
  <si>
    <t>Q</t>
  </si>
  <si>
    <t>Distance to HALE</t>
  </si>
  <si>
    <t>Q/d</t>
  </si>
  <si>
    <t>Running Total Q/d</t>
  </si>
  <si>
    <t>% of Running Total Q/d</t>
  </si>
  <si>
    <t>NPS Class I Area</t>
  </si>
  <si>
    <t>NEI</t>
  </si>
  <si>
    <t>Maui</t>
  </si>
  <si>
    <t>MECO - Maalaea Generating Station</t>
  </si>
  <si>
    <t>Fossil Fuel Electric Power Generation</t>
  </si>
  <si>
    <t>Electricity Generation via Combustion</t>
  </si>
  <si>
    <t>OP</t>
  </si>
  <si>
    <t>1000 North Kihei Road</t>
  </si>
  <si>
    <t>Kihei</t>
  </si>
  <si>
    <t>HI</t>
  </si>
  <si>
    <t>HALE</t>
  </si>
  <si>
    <t>MECO - Kahului Power Plant</t>
  </si>
  <si>
    <t>200 Hobron Avenue</t>
  </si>
  <si>
    <t>Kahului</t>
  </si>
  <si>
    <t>Honolulu</t>
  </si>
  <si>
    <t>HECO - Kahe Power Plant</t>
  </si>
  <si>
    <t>92-200 Farrington Highway</t>
  </si>
  <si>
    <t>Kapolei</t>
  </si>
  <si>
    <t>HECO - Waiau Power Plant</t>
  </si>
  <si>
    <t>475 Kamehameha Hwy.</t>
  </si>
  <si>
    <t>Pearl City</t>
  </si>
  <si>
    <t>Kalaeloa Cogeneration Plant</t>
  </si>
  <si>
    <t>91-111 Kalaeloa Boulevard</t>
  </si>
  <si>
    <t>Distance to HAVO</t>
  </si>
  <si>
    <t>Hawaii</t>
  </si>
  <si>
    <t>HELCO - Kanoelehua Power Plant/ HILL</t>
  </si>
  <si>
    <t>54 Halekauila Street</t>
  </si>
  <si>
    <t>Hilo</t>
  </si>
  <si>
    <t>HAVO</t>
  </si>
  <si>
    <t>HELCO - Puna Power Plant</t>
  </si>
  <si>
    <t>Puna Mill Road</t>
  </si>
  <si>
    <t>Keaau</t>
  </si>
  <si>
    <t>Distance to NPS Class I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</si>
</sst>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165" fontId="0" fillId="0" borderId="0" xfId="1" applyNumberFormat="1" applyFont="1" applyFill="1" applyAlignment="1">
      <alignment horizontal="center" wrapText="1"/>
    </xf>
    <xf numFmtId="166" fontId="0" fillId="0" borderId="0" xfId="1" applyNumberFormat="1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165" fontId="0" fillId="0" borderId="0" xfId="1" applyNumberFormat="1" applyFont="1" applyFill="1"/>
    <xf numFmtId="166" fontId="0" fillId="0" borderId="0" xfId="1" applyNumberFormat="1" applyFont="1" applyFill="1"/>
    <xf numFmtId="166" fontId="0" fillId="0" borderId="0" xfId="0" applyNumberFormat="1" applyFill="1"/>
    <xf numFmtId="9" fontId="0" fillId="0" borderId="0" xfId="2" applyFont="1" applyFill="1"/>
    <xf numFmtId="0" fontId="0" fillId="0" borderId="0" xfId="0" applyAlignment="1">
      <alignment horizontal="center"/>
    </xf>
    <xf numFmtId="0" fontId="0" fillId="0" borderId="0" xfId="0" applyFill="1" applyBorder="1"/>
    <xf numFmtId="9" fontId="0" fillId="0" borderId="0" xfId="2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165" fontId="0" fillId="0" borderId="1" xfId="1" applyNumberFormat="1" applyFont="1" applyFill="1" applyBorder="1"/>
    <xf numFmtId="166" fontId="0" fillId="0" borderId="1" xfId="1" applyNumberFormat="1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65" fontId="0" fillId="0" borderId="5" xfId="1" applyNumberFormat="1" applyFont="1" applyFill="1" applyBorder="1"/>
    <xf numFmtId="166" fontId="0" fillId="0" borderId="5" xfId="1" applyNumberFormat="1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164" fontId="0" fillId="0" borderId="8" xfId="0" applyNumberFormat="1" applyFill="1" applyBorder="1" applyAlignment="1">
      <alignment horizontal="center"/>
    </xf>
    <xf numFmtId="165" fontId="0" fillId="0" borderId="8" xfId="1" applyNumberFormat="1" applyFont="1" applyFill="1" applyBorder="1"/>
    <xf numFmtId="166" fontId="0" fillId="0" borderId="8" xfId="1" applyNumberFormat="1" applyFont="1" applyFill="1" applyBorder="1"/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164" fontId="0" fillId="0" borderId="11" xfId="0" applyNumberFormat="1" applyFill="1" applyBorder="1" applyAlignment="1">
      <alignment horizontal="center" wrapText="1"/>
    </xf>
    <xf numFmtId="165" fontId="0" fillId="0" borderId="11" xfId="1" applyNumberFormat="1" applyFont="1" applyFill="1" applyBorder="1" applyAlignment="1">
      <alignment horizontal="center" wrapText="1"/>
    </xf>
    <xf numFmtId="166" fontId="0" fillId="0" borderId="11" xfId="1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LE-centered%20RP%20faciliti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AVO-centered%20RP%20facil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E Results"/>
      <sheetName val="HALE Results-air-PM"/>
      <sheetName val="HALE Results-air-PM (2)"/>
      <sheetName val="HALE 80%er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O Results"/>
      <sheetName val="HAVO Results-air-PM"/>
      <sheetName val="HAVO Results-air-PM (2)"/>
      <sheetName val="HAVO 80%er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workbookViewId="0">
      <pane xSplit="7" ySplit="1" topLeftCell="AF2" activePane="bottomRight" state="frozen"/>
      <selection pane="topRight" activeCell="E1" sqref="E1"/>
      <selection pane="bottomLeft" activeCell="A2" sqref="A2"/>
      <selection pane="bottomRight" activeCell="AL1" sqref="AL1:AL2"/>
    </sheetView>
  </sheetViews>
  <sheetFormatPr defaultRowHeight="15" x14ac:dyDescent="0.25"/>
  <cols>
    <col min="1" max="1" width="9.140625" style="16"/>
    <col min="2" max="2" width="11.85546875" style="16" customWidth="1"/>
    <col min="3" max="4" width="10.7109375" style="8" customWidth="1"/>
    <col min="5" max="5" width="16.7109375" style="9" customWidth="1"/>
    <col min="6" max="6" width="7.140625" style="9" customWidth="1"/>
    <col min="7" max="7" width="62.42578125" style="9" customWidth="1"/>
    <col min="8" max="8" width="10" style="8" customWidth="1"/>
    <col min="9" max="9" width="37" style="9" customWidth="1"/>
    <col min="10" max="10" width="9.5703125" style="8" customWidth="1"/>
    <col min="11" max="11" width="34.5703125" style="9" customWidth="1"/>
    <col min="12" max="12" width="10" style="8" customWidth="1"/>
    <col min="13" max="14" width="9.5703125" style="10" customWidth="1"/>
    <col min="15" max="15" width="21.28515625" style="9" customWidth="1"/>
    <col min="16" max="16" width="23.5703125" style="9" customWidth="1"/>
    <col min="17" max="17" width="5.28515625" style="8" bestFit="1" customWidth="1"/>
    <col min="18" max="18" width="11.140625" style="8" customWidth="1"/>
    <col min="19" max="34" width="9.140625" style="11" customWidth="1"/>
    <col min="35" max="35" width="9.140625" style="12" customWidth="1"/>
    <col min="36" max="36" width="9.140625" style="9"/>
    <col min="37" max="37" width="10.42578125" style="9" customWidth="1"/>
    <col min="38" max="16384" width="9.140625" style="9"/>
  </cols>
  <sheetData>
    <row r="1" spans="1:38" s="3" customFormat="1" ht="45" x14ac:dyDescent="0.25">
      <c r="A1" s="1" t="s">
        <v>0</v>
      </c>
      <c r="B1" s="1" t="s">
        <v>1</v>
      </c>
      <c r="C1" s="2" t="s">
        <v>2</v>
      </c>
      <c r="D1" s="2"/>
      <c r="E1" s="3" t="s">
        <v>3</v>
      </c>
      <c r="F1" s="3" t="s">
        <v>4</v>
      </c>
      <c r="G1" s="3" t="s">
        <v>5</v>
      </c>
      <c r="H1" s="2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4" t="s">
        <v>11</v>
      </c>
      <c r="N1" s="4" t="s">
        <v>12</v>
      </c>
      <c r="O1" s="3" t="s">
        <v>13</v>
      </c>
      <c r="P1" s="3" t="s">
        <v>14</v>
      </c>
      <c r="Q1" s="2" t="s">
        <v>15</v>
      </c>
      <c r="R1" s="2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6" t="s">
        <v>33</v>
      </c>
      <c r="AJ1" s="3" t="s">
        <v>34</v>
      </c>
      <c r="AK1" s="2" t="s">
        <v>35</v>
      </c>
      <c r="AL1" s="1" t="s">
        <v>36</v>
      </c>
    </row>
    <row r="2" spans="1:38" x14ac:dyDescent="0.25">
      <c r="A2" s="7">
        <v>2014</v>
      </c>
      <c r="B2" s="7" t="s">
        <v>37</v>
      </c>
      <c r="C2" s="8">
        <v>7429011</v>
      </c>
      <c r="E2" s="9" t="s">
        <v>38</v>
      </c>
      <c r="G2" s="9" t="s">
        <v>39</v>
      </c>
      <c r="H2" s="8">
        <v>221112</v>
      </c>
      <c r="I2" s="9" t="s">
        <v>40</v>
      </c>
      <c r="J2" s="8">
        <v>125</v>
      </c>
      <c r="K2" s="9" t="s">
        <v>41</v>
      </c>
      <c r="L2" s="8" t="s">
        <v>42</v>
      </c>
      <c r="M2" s="10">
        <v>20.801362999999998</v>
      </c>
      <c r="N2" s="10">
        <v>-156.49269000000001</v>
      </c>
      <c r="O2" s="9" t="s">
        <v>43</v>
      </c>
      <c r="P2" s="9" t="s">
        <v>44</v>
      </c>
      <c r="Q2" s="8" t="s">
        <v>45</v>
      </c>
      <c r="R2" s="8">
        <v>96753</v>
      </c>
      <c r="T2" s="11">
        <v>249.82317330000001</v>
      </c>
      <c r="U2" s="11">
        <v>17.64024233</v>
      </c>
      <c r="V2" s="11">
        <v>0.15838063914</v>
      </c>
      <c r="W2" s="11">
        <v>2113.5473940000002</v>
      </c>
      <c r="X2" s="11">
        <v>125.37262292</v>
      </c>
      <c r="Y2" s="11">
        <v>148.1502945</v>
      </c>
      <c r="Z2" s="11">
        <v>116.0178705</v>
      </c>
      <c r="AA2" s="11">
        <v>138.80869898</v>
      </c>
      <c r="AB2" s="11">
        <v>22.791210719999999</v>
      </c>
      <c r="AC2" s="11">
        <v>6.8131407409999998</v>
      </c>
      <c r="AD2" s="11">
        <v>549.48638942000002</v>
      </c>
      <c r="AE2" s="11">
        <v>0.40948516694999998</v>
      </c>
      <c r="AF2" s="11">
        <v>53.812803170000002</v>
      </c>
      <c r="AG2" s="11">
        <f>+W2+AD2</f>
        <v>2663.03378342</v>
      </c>
      <c r="AH2" s="11">
        <v>25.555490338575385</v>
      </c>
      <c r="AI2" s="12">
        <f>+AG2/AH2</f>
        <v>104.2059357162956</v>
      </c>
      <c r="AJ2" s="13">
        <f>+AI2</f>
        <v>104.2059357162956</v>
      </c>
      <c r="AK2" s="14">
        <f>+AJ2/AI$7</f>
        <v>0.34180579428679564</v>
      </c>
      <c r="AL2" s="15" t="s">
        <v>46</v>
      </c>
    </row>
    <row r="3" spans="1:38" x14ac:dyDescent="0.25">
      <c r="A3" s="7">
        <v>2014</v>
      </c>
      <c r="B3" s="7" t="s">
        <v>37</v>
      </c>
      <c r="C3" s="8">
        <v>2672111</v>
      </c>
      <c r="E3" s="9" t="s">
        <v>38</v>
      </c>
      <c r="G3" s="9" t="s">
        <v>47</v>
      </c>
      <c r="H3" s="8">
        <v>221112</v>
      </c>
      <c r="I3" s="9" t="s">
        <v>40</v>
      </c>
      <c r="J3" s="8">
        <v>125</v>
      </c>
      <c r="K3" s="9" t="s">
        <v>41</v>
      </c>
      <c r="L3" s="8" t="s">
        <v>42</v>
      </c>
      <c r="M3" s="10">
        <v>20.8963</v>
      </c>
      <c r="N3" s="10">
        <v>-156.4624</v>
      </c>
      <c r="O3" s="9" t="s">
        <v>48</v>
      </c>
      <c r="P3" s="9" t="s">
        <v>49</v>
      </c>
      <c r="Q3" s="8" t="s">
        <v>45</v>
      </c>
      <c r="R3" s="8">
        <v>96732</v>
      </c>
      <c r="S3" s="11">
        <v>0.80976000000000004</v>
      </c>
      <c r="T3" s="11">
        <v>28.832302602999999</v>
      </c>
      <c r="U3" s="11">
        <v>4.9125790900000004</v>
      </c>
      <c r="V3" s="11">
        <v>1.1467469999999999E-5</v>
      </c>
      <c r="W3" s="11">
        <v>483.160172504</v>
      </c>
      <c r="X3" s="11">
        <v>36.370156020000003</v>
      </c>
      <c r="Y3" s="11">
        <v>59.770546070000002</v>
      </c>
      <c r="Z3" s="11">
        <v>22.196849310000001</v>
      </c>
      <c r="AA3" s="11">
        <v>45.597239369999997</v>
      </c>
      <c r="AB3" s="11">
        <v>23.400390049999999</v>
      </c>
      <c r="AC3" s="11">
        <v>24.62046876034</v>
      </c>
      <c r="AD3" s="11">
        <v>1634.34006724862</v>
      </c>
      <c r="AE3" s="11">
        <v>20.062592012020001</v>
      </c>
      <c r="AF3" s="11">
        <v>0.46463074999999998</v>
      </c>
      <c r="AG3" s="11">
        <f>+W3+AD3</f>
        <v>2117.50023975262</v>
      </c>
      <c r="AH3" s="11">
        <v>26.980132724547932</v>
      </c>
      <c r="AI3" s="12">
        <f>+AG3/AH3</f>
        <v>78.483685064529269</v>
      </c>
      <c r="AJ3" s="13">
        <f>+AJ2+AI3</f>
        <v>182.68962078082487</v>
      </c>
      <c r="AK3" s="14">
        <f>+AJ3/AI$7</f>
        <v>0.59924005777319989</v>
      </c>
      <c r="AL3" s="15" t="s">
        <v>46</v>
      </c>
    </row>
    <row r="4" spans="1:38" x14ac:dyDescent="0.25">
      <c r="A4" s="7">
        <v>2014</v>
      </c>
      <c r="B4" s="7" t="s">
        <v>37</v>
      </c>
      <c r="C4" s="8">
        <v>7429511</v>
      </c>
      <c r="E4" s="9" t="s">
        <v>50</v>
      </c>
      <c r="G4" s="9" t="s">
        <v>51</v>
      </c>
      <c r="H4" s="8">
        <v>221112</v>
      </c>
      <c r="I4" s="9" t="s">
        <v>40</v>
      </c>
      <c r="J4" s="8">
        <v>125</v>
      </c>
      <c r="K4" s="9" t="s">
        <v>41</v>
      </c>
      <c r="L4" s="8" t="s">
        <v>42</v>
      </c>
      <c r="M4" s="10">
        <v>21.356648</v>
      </c>
      <c r="N4" s="10">
        <v>-158.127993</v>
      </c>
      <c r="O4" s="9" t="s">
        <v>52</v>
      </c>
      <c r="P4" s="9" t="s">
        <v>53</v>
      </c>
      <c r="Q4" s="8" t="s">
        <v>45</v>
      </c>
      <c r="R4" s="8">
        <v>96707</v>
      </c>
      <c r="S4" s="11">
        <v>2.1</v>
      </c>
      <c r="T4" s="11">
        <v>336.93502615</v>
      </c>
      <c r="U4" s="11">
        <v>72.673410200000006</v>
      </c>
      <c r="V4" s="11">
        <v>8.3932439999999999E-5</v>
      </c>
      <c r="W4" s="11">
        <v>7857.53337938</v>
      </c>
      <c r="X4" s="11">
        <v>397.97798069999999</v>
      </c>
      <c r="Y4" s="11">
        <v>556.30298097000002</v>
      </c>
      <c r="Z4" s="11">
        <v>294.81389961000002</v>
      </c>
      <c r="AA4" s="11">
        <v>453.12292379000002</v>
      </c>
      <c r="AB4" s="11">
        <v>158.30847990999999</v>
      </c>
      <c r="AC4" s="11">
        <v>244.638267157</v>
      </c>
      <c r="AD4" s="11">
        <v>5554.7320394199996</v>
      </c>
      <c r="AE4" s="11">
        <v>199.33995431420001</v>
      </c>
      <c r="AF4" s="11">
        <v>52.093571699999998</v>
      </c>
      <c r="AG4" s="11">
        <f>+W4+AD4</f>
        <v>13412.2654188</v>
      </c>
      <c r="AH4" s="11">
        <v>205.97194746163234</v>
      </c>
      <c r="AI4" s="12">
        <f>+AG4/AH4</f>
        <v>65.116952012595718</v>
      </c>
      <c r="AJ4" s="13">
        <f t="shared" ref="AJ4:AJ6" si="0">+AJ3+AI4</f>
        <v>247.80657279342057</v>
      </c>
      <c r="AK4" s="14">
        <f>+AJ4/AI$7</f>
        <v>0.81283011242034464</v>
      </c>
      <c r="AL4" s="15" t="s">
        <v>46</v>
      </c>
    </row>
    <row r="5" spans="1:38" x14ac:dyDescent="0.25">
      <c r="A5" s="7">
        <v>2014</v>
      </c>
      <c r="B5" s="7" t="s">
        <v>37</v>
      </c>
      <c r="C5" s="8">
        <v>7320911</v>
      </c>
      <c r="E5" s="9" t="s">
        <v>50</v>
      </c>
      <c r="G5" s="9" t="s">
        <v>54</v>
      </c>
      <c r="H5" s="8">
        <v>221112</v>
      </c>
      <c r="I5" s="9" t="s">
        <v>40</v>
      </c>
      <c r="J5" s="8">
        <v>125</v>
      </c>
      <c r="K5" s="9" t="s">
        <v>41</v>
      </c>
      <c r="L5" s="8" t="s">
        <v>42</v>
      </c>
      <c r="M5" s="10">
        <v>21.388997</v>
      </c>
      <c r="N5" s="10">
        <v>-157.96117100000001</v>
      </c>
      <c r="O5" s="9" t="s">
        <v>55</v>
      </c>
      <c r="P5" s="9" t="s">
        <v>56</v>
      </c>
      <c r="Q5" s="8" t="s">
        <v>45</v>
      </c>
      <c r="R5" s="8">
        <v>96782</v>
      </c>
      <c r="S5" s="11">
        <v>3.3887966</v>
      </c>
      <c r="T5" s="11">
        <v>98.445379430000003</v>
      </c>
      <c r="U5" s="11">
        <v>30.466985919999999</v>
      </c>
      <c r="V5" s="11">
        <v>2.0770794399999999E-3</v>
      </c>
      <c r="W5" s="11">
        <v>2843.8703957900002</v>
      </c>
      <c r="X5" s="11">
        <v>152.13490111999999</v>
      </c>
      <c r="Y5" s="11">
        <v>200.01715010000001</v>
      </c>
      <c r="Z5" s="11">
        <v>115.48296108</v>
      </c>
      <c r="AA5" s="11">
        <v>163.36516306999999</v>
      </c>
      <c r="AB5" s="11">
        <v>47.882161979999999</v>
      </c>
      <c r="AC5" s="11">
        <v>87.346446329399996</v>
      </c>
      <c r="AD5" s="11">
        <v>2784.3905552400001</v>
      </c>
      <c r="AE5" s="11">
        <v>71.110527938100006</v>
      </c>
      <c r="AF5" s="11">
        <v>15.584810559999999</v>
      </c>
      <c r="AG5" s="11">
        <f>+W5+AD5</f>
        <v>5628.2609510300008</v>
      </c>
      <c r="AH5" s="11">
        <v>191.01408199012974</v>
      </c>
      <c r="AI5" s="12">
        <f>+AG5/AH5</f>
        <v>29.465162423578956</v>
      </c>
      <c r="AJ5" s="13">
        <f t="shared" si="0"/>
        <v>277.2717352169995</v>
      </c>
      <c r="AK5" s="14">
        <f>+AJ5/AI$7</f>
        <v>0.90947876469482247</v>
      </c>
      <c r="AL5" s="15" t="s">
        <v>46</v>
      </c>
    </row>
    <row r="6" spans="1:38" x14ac:dyDescent="0.25">
      <c r="A6" s="7">
        <v>2014</v>
      </c>
      <c r="B6" s="7" t="s">
        <v>37</v>
      </c>
      <c r="C6" s="8">
        <v>947711</v>
      </c>
      <c r="E6" s="9" t="s">
        <v>50</v>
      </c>
      <c r="G6" s="9" t="s">
        <v>57</v>
      </c>
      <c r="H6" s="8">
        <v>221112</v>
      </c>
      <c r="I6" s="9" t="s">
        <v>40</v>
      </c>
      <c r="J6" s="8">
        <v>125</v>
      </c>
      <c r="K6" s="9" t="s">
        <v>41</v>
      </c>
      <c r="L6" s="8" t="s">
        <v>42</v>
      </c>
      <c r="M6" s="10">
        <v>21.301642999999999</v>
      </c>
      <c r="N6" s="10">
        <v>-158.09627499999999</v>
      </c>
      <c r="O6" s="9" t="s">
        <v>58</v>
      </c>
      <c r="P6" s="9" t="s">
        <v>53</v>
      </c>
      <c r="Q6" s="8" t="s">
        <v>45</v>
      </c>
      <c r="R6" s="8">
        <v>96707</v>
      </c>
      <c r="S6" s="11">
        <v>14</v>
      </c>
      <c r="T6" s="11">
        <v>20.71</v>
      </c>
      <c r="U6" s="11">
        <v>32.338000000000001</v>
      </c>
      <c r="V6" s="11">
        <v>2.300133E-2</v>
      </c>
      <c r="W6" s="11">
        <v>2628.26</v>
      </c>
      <c r="X6" s="11">
        <v>329.86074000000002</v>
      </c>
      <c r="Y6" s="11">
        <v>671.37503000000004</v>
      </c>
      <c r="Z6" s="11">
        <v>308.90944999999999</v>
      </c>
      <c r="AA6" s="11">
        <v>650.61374000000001</v>
      </c>
      <c r="AB6" s="11">
        <v>341.51429000000002</v>
      </c>
      <c r="AC6" s="11">
        <v>350.37858599999998</v>
      </c>
      <c r="AD6" s="11">
        <v>2917</v>
      </c>
      <c r="AE6" s="11">
        <v>282.05642449999999</v>
      </c>
      <c r="AF6" s="11">
        <v>9.86</v>
      </c>
      <c r="AG6" s="11">
        <f>+W6+AD6</f>
        <v>5545.26</v>
      </c>
      <c r="AH6" s="11">
        <v>200.93630168688748</v>
      </c>
      <c r="AI6" s="12">
        <f>+AG6/AH6</f>
        <v>27.597103925208096</v>
      </c>
      <c r="AJ6" s="13">
        <f t="shared" si="0"/>
        <v>304.86883914220761</v>
      </c>
      <c r="AK6" s="14">
        <f>+AJ6/AI$7</f>
        <v>1</v>
      </c>
      <c r="AL6" s="15" t="s">
        <v>46</v>
      </c>
    </row>
    <row r="7" spans="1:38" x14ac:dyDescent="0.25">
      <c r="S7" s="11">
        <f>SUM(S2:S6)</f>
        <v>20.298556600000001</v>
      </c>
      <c r="T7" s="11">
        <f>SUM(T2:T6)</f>
        <v>734.74588148300006</v>
      </c>
      <c r="U7" s="11">
        <f>SUM(U2:U6)</f>
        <v>158.03121754</v>
      </c>
      <c r="V7" s="11">
        <f>SUM(V2:V6)</f>
        <v>0.18355444848999997</v>
      </c>
      <c r="W7" s="11">
        <f>SUM(W2:W6)</f>
        <v>15926.371341674001</v>
      </c>
      <c r="X7" s="11">
        <f>SUM(X2:X6)</f>
        <v>1041.7164007599999</v>
      </c>
      <c r="Y7" s="11">
        <f>SUM(Y2:Y6)</f>
        <v>1635.6160016399999</v>
      </c>
      <c r="Z7" s="11">
        <f>SUM(Z2:Z6)</f>
        <v>857.42103050000003</v>
      </c>
      <c r="AA7" s="11">
        <f>SUM(AA2:AA6)</f>
        <v>1451.5077652099999</v>
      </c>
      <c r="AB7" s="11">
        <f>SUM(AB2:AB6)</f>
        <v>593.89653266000005</v>
      </c>
      <c r="AC7" s="11">
        <f>SUM(AC2:AC6)</f>
        <v>713.79690898773993</v>
      </c>
      <c r="AD7" s="11">
        <f>SUM(AD2:AD6)</f>
        <v>13439.94905132862</v>
      </c>
      <c r="AE7" s="11">
        <f>SUM(AE2:AE6)</f>
        <v>572.97898393127002</v>
      </c>
      <c r="AF7" s="11">
        <f>SUM(AF2:AF6)</f>
        <v>131.81581618000001</v>
      </c>
      <c r="AG7" s="11">
        <f>SUM(AG2:AG6)</f>
        <v>29366.320393002621</v>
      </c>
      <c r="AI7" s="11">
        <f>SUM(AI2:AI6)</f>
        <v>304.86883914220761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workbookViewId="0">
      <pane xSplit="7" ySplit="1" topLeftCell="J2" activePane="bottomRight" state="frozen"/>
      <selection pane="topRight" activeCell="H1" sqref="H1"/>
      <selection pane="bottomLeft" activeCell="A2" sqref="A2"/>
      <selection pane="bottomRight" sqref="A1:XFD7"/>
    </sheetView>
  </sheetViews>
  <sheetFormatPr defaultRowHeight="15" x14ac:dyDescent="0.25"/>
  <cols>
    <col min="1" max="1" width="9.140625" style="9"/>
    <col min="2" max="2" width="11.28515625" style="9" customWidth="1"/>
    <col min="3" max="3" width="9" style="8" bestFit="1" customWidth="1"/>
    <col min="4" max="4" width="9" style="8" customWidth="1"/>
    <col min="5" max="5" width="13.7109375" style="9" bestFit="1" customWidth="1"/>
    <col min="6" max="6" width="7.5703125" style="9" customWidth="1"/>
    <col min="7" max="7" width="64.85546875" style="9" customWidth="1"/>
    <col min="8" max="8" width="10.7109375" style="8" customWidth="1"/>
    <col min="9" max="9" width="36.85546875" style="9" customWidth="1"/>
    <col min="10" max="10" width="7.85546875" style="8" customWidth="1"/>
    <col min="11" max="11" width="40.85546875" style="9" bestFit="1" customWidth="1"/>
    <col min="12" max="12" width="12.140625" style="8" bestFit="1" customWidth="1"/>
    <col min="13" max="13" width="10" style="10" bestFit="1" customWidth="1"/>
    <col min="14" max="14" width="11.7109375" style="10" bestFit="1" customWidth="1"/>
    <col min="15" max="15" width="27.28515625" style="9" customWidth="1"/>
    <col min="16" max="16" width="15" style="9" customWidth="1"/>
    <col min="17" max="17" width="5.28515625" style="8" bestFit="1" customWidth="1"/>
    <col min="18" max="18" width="10.7109375" style="8" bestFit="1" customWidth="1"/>
    <col min="19" max="34" width="10.140625" style="11" customWidth="1"/>
    <col min="35" max="35" width="9.140625" style="12"/>
    <col min="36" max="36" width="9.140625" style="9"/>
    <col min="37" max="37" width="9.140625" style="14"/>
    <col min="38" max="38" width="9.140625" style="16"/>
    <col min="39" max="16384" width="9.140625" style="9"/>
  </cols>
  <sheetData>
    <row r="1" spans="1:38" s="3" customFormat="1" ht="60" x14ac:dyDescent="0.25">
      <c r="A1" s="1" t="s">
        <v>0</v>
      </c>
      <c r="B1" s="1" t="s">
        <v>1</v>
      </c>
      <c r="C1" s="2" t="s">
        <v>2</v>
      </c>
      <c r="D1" s="2"/>
      <c r="E1" s="3" t="s">
        <v>3</v>
      </c>
      <c r="F1" s="3" t="s">
        <v>4</v>
      </c>
      <c r="G1" s="3" t="s">
        <v>5</v>
      </c>
      <c r="H1" s="2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4" t="s">
        <v>11</v>
      </c>
      <c r="N1" s="4" t="s">
        <v>12</v>
      </c>
      <c r="O1" s="3" t="s">
        <v>13</v>
      </c>
      <c r="P1" s="3" t="s">
        <v>14</v>
      </c>
      <c r="Q1" s="2" t="s">
        <v>15</v>
      </c>
      <c r="R1" s="2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59</v>
      </c>
      <c r="AI1" s="6" t="s">
        <v>33</v>
      </c>
      <c r="AJ1" s="3" t="s">
        <v>34</v>
      </c>
      <c r="AK1" s="17" t="s">
        <v>35</v>
      </c>
      <c r="AL1" s="1" t="s">
        <v>36</v>
      </c>
    </row>
    <row r="2" spans="1:38" x14ac:dyDescent="0.25">
      <c r="A2" s="7">
        <v>2014</v>
      </c>
      <c r="B2" s="7" t="s">
        <v>37</v>
      </c>
      <c r="C2" s="8">
        <v>7429111</v>
      </c>
      <c r="E2" s="9" t="s">
        <v>60</v>
      </c>
      <c r="G2" s="9" t="s">
        <v>61</v>
      </c>
      <c r="H2" s="8">
        <v>221112</v>
      </c>
      <c r="I2" s="9" t="s">
        <v>40</v>
      </c>
      <c r="J2" s="8">
        <v>125</v>
      </c>
      <c r="K2" s="9" t="s">
        <v>41</v>
      </c>
      <c r="L2" s="8" t="s">
        <v>42</v>
      </c>
      <c r="M2" s="10">
        <v>19.699971999999999</v>
      </c>
      <c r="N2" s="10">
        <v>-155.05511999999999</v>
      </c>
      <c r="O2" s="9" t="s">
        <v>62</v>
      </c>
      <c r="P2" s="9" t="s">
        <v>63</v>
      </c>
      <c r="Q2" s="8" t="s">
        <v>45</v>
      </c>
      <c r="R2" s="8">
        <v>96720</v>
      </c>
      <c r="S2" s="11">
        <v>0.70291199999999998</v>
      </c>
      <c r="T2" s="11">
        <v>17.587394239999998</v>
      </c>
      <c r="U2" s="11">
        <v>6.0542538199999996</v>
      </c>
      <c r="V2" s="11">
        <v>4.1338209999999999E-4</v>
      </c>
      <c r="W2" s="11">
        <v>611.27175039999997</v>
      </c>
      <c r="X2" s="11">
        <v>31.72467022</v>
      </c>
      <c r="Y2" s="11">
        <v>56.0702742</v>
      </c>
      <c r="Z2" s="11">
        <v>16.196477550000001</v>
      </c>
      <c r="AA2" s="11">
        <v>40.533833250000001</v>
      </c>
      <c r="AB2" s="11">
        <v>24.335604199999999</v>
      </c>
      <c r="AC2" s="11">
        <v>21.713262604000001</v>
      </c>
      <c r="AD2" s="11">
        <v>1851.71182032</v>
      </c>
      <c r="AE2" s="11">
        <v>17.678279880600002</v>
      </c>
      <c r="AF2" s="11">
        <v>0.98453182500000003</v>
      </c>
      <c r="AG2" s="11">
        <f>+W2+AD2</f>
        <v>2462.98357072</v>
      </c>
      <c r="AH2" s="11">
        <v>27.126687977058893</v>
      </c>
      <c r="AI2" s="12">
        <f>+AG2/AH2</f>
        <v>90.795587459956451</v>
      </c>
      <c r="AJ2" s="13">
        <f>+AI2</f>
        <v>90.795587459956451</v>
      </c>
      <c r="AK2" s="14">
        <f>+AJ2/AI$8</f>
        <v>0.43943500143839404</v>
      </c>
      <c r="AL2" s="7" t="s">
        <v>64</v>
      </c>
    </row>
    <row r="3" spans="1:38" x14ac:dyDescent="0.25">
      <c r="A3" s="7">
        <v>2014</v>
      </c>
      <c r="B3" s="7" t="s">
        <v>37</v>
      </c>
      <c r="C3" s="8">
        <v>7429511</v>
      </c>
      <c r="E3" s="9" t="s">
        <v>50</v>
      </c>
      <c r="G3" s="9" t="s">
        <v>51</v>
      </c>
      <c r="H3" s="8">
        <v>221112</v>
      </c>
      <c r="I3" s="9" t="s">
        <v>40</v>
      </c>
      <c r="J3" s="8">
        <v>125</v>
      </c>
      <c r="K3" s="9" t="s">
        <v>41</v>
      </c>
      <c r="L3" s="8" t="s">
        <v>42</v>
      </c>
      <c r="M3" s="10">
        <v>21.356648</v>
      </c>
      <c r="N3" s="10">
        <v>-158.127993</v>
      </c>
      <c r="O3" s="9" t="s">
        <v>52</v>
      </c>
      <c r="P3" s="9" t="s">
        <v>53</v>
      </c>
      <c r="Q3" s="8" t="s">
        <v>45</v>
      </c>
      <c r="R3" s="8">
        <v>96707</v>
      </c>
      <c r="S3" s="11">
        <v>2.1</v>
      </c>
      <c r="T3" s="11">
        <v>336.93502615</v>
      </c>
      <c r="U3" s="11">
        <v>72.673410200000006</v>
      </c>
      <c r="V3" s="11">
        <v>8.3932439999999999E-5</v>
      </c>
      <c r="W3" s="11">
        <v>7857.53337938</v>
      </c>
      <c r="X3" s="11">
        <v>397.97798069999999</v>
      </c>
      <c r="Y3" s="11">
        <v>556.30298097000002</v>
      </c>
      <c r="Z3" s="11">
        <v>294.81389961000002</v>
      </c>
      <c r="AA3" s="11">
        <v>453.12292379000002</v>
      </c>
      <c r="AB3" s="11">
        <v>158.30847990999999</v>
      </c>
      <c r="AC3" s="11">
        <v>244.638267157</v>
      </c>
      <c r="AD3" s="11">
        <v>5554.7320394199996</v>
      </c>
      <c r="AE3" s="11">
        <v>199.33995431420001</v>
      </c>
      <c r="AF3" s="11">
        <v>52.093571699999998</v>
      </c>
      <c r="AG3" s="11">
        <f>+W3+AD3</f>
        <v>13412.2654188</v>
      </c>
      <c r="AH3" s="11">
        <v>331.08645237352363</v>
      </c>
      <c r="AI3" s="12">
        <f>+AG3/AH3</f>
        <v>40.509858747311746</v>
      </c>
      <c r="AJ3" s="13">
        <f>+AJ2+AI3</f>
        <v>131.3054462072682</v>
      </c>
      <c r="AK3" s="14">
        <f>+AJ3/AI$8</f>
        <v>0.635495738913605</v>
      </c>
      <c r="AL3" s="7" t="s">
        <v>64</v>
      </c>
    </row>
    <row r="4" spans="1:38" x14ac:dyDescent="0.25">
      <c r="A4" s="7">
        <v>2014</v>
      </c>
      <c r="B4" s="7" t="s">
        <v>37</v>
      </c>
      <c r="C4" s="8">
        <v>7429211</v>
      </c>
      <c r="E4" s="9" t="s">
        <v>60</v>
      </c>
      <c r="G4" s="9" t="s">
        <v>65</v>
      </c>
      <c r="H4" s="8">
        <v>221112</v>
      </c>
      <c r="I4" s="9" t="s">
        <v>40</v>
      </c>
      <c r="J4" s="8">
        <v>125</v>
      </c>
      <c r="K4" s="9" t="s">
        <v>41</v>
      </c>
      <c r="L4" s="8" t="s">
        <v>42</v>
      </c>
      <c r="M4" s="10">
        <v>19.632826000000001</v>
      </c>
      <c r="N4" s="10">
        <v>-155.03190000000001</v>
      </c>
      <c r="O4" s="9" t="s">
        <v>66</v>
      </c>
      <c r="P4" s="9" t="s">
        <v>67</v>
      </c>
      <c r="Q4" s="8" t="s">
        <v>45</v>
      </c>
      <c r="R4" s="8">
        <v>96749</v>
      </c>
      <c r="S4" s="11">
        <v>0.57464599999999999</v>
      </c>
      <c r="T4" s="11">
        <v>11.49581126</v>
      </c>
      <c r="U4" s="11">
        <v>1.7727696399999999</v>
      </c>
      <c r="V4" s="11">
        <v>2.168709711E-4</v>
      </c>
      <c r="W4" s="11">
        <v>70.109220280000002</v>
      </c>
      <c r="X4" s="11">
        <v>25.773499359999999</v>
      </c>
      <c r="Y4" s="11">
        <v>29.07471005</v>
      </c>
      <c r="Z4" s="11">
        <v>18.885481469999998</v>
      </c>
      <c r="AA4" s="11">
        <v>22.186774764999999</v>
      </c>
      <c r="AB4" s="11">
        <v>3.3011600350000001</v>
      </c>
      <c r="AC4" s="11">
        <v>11.885657053179999</v>
      </c>
      <c r="AD4" s="11">
        <v>524.22000026000001</v>
      </c>
      <c r="AE4" s="11">
        <v>9.6759715793469994</v>
      </c>
      <c r="AF4" s="11">
        <v>1.6231688950000001</v>
      </c>
      <c r="AG4" s="11">
        <f>+W4+AD4</f>
        <v>594.32922054000005</v>
      </c>
      <c r="AH4" s="11">
        <v>23.618147347216372</v>
      </c>
      <c r="AI4" s="12">
        <f>+AG4/AH4</f>
        <v>25.164091484510429</v>
      </c>
      <c r="AJ4" s="13">
        <f t="shared" ref="AJ4:AJ7" si="0">+AJ3+AI4</f>
        <v>156.46953769177864</v>
      </c>
      <c r="AK4" s="14">
        <f>+AJ4/AI$8</f>
        <v>0.7572856065387098</v>
      </c>
      <c r="AL4" s="7" t="s">
        <v>64</v>
      </c>
    </row>
    <row r="5" spans="1:38" x14ac:dyDescent="0.25">
      <c r="A5" s="7">
        <v>2014</v>
      </c>
      <c r="B5" s="7" t="s">
        <v>37</v>
      </c>
      <c r="C5" s="8">
        <v>7320911</v>
      </c>
      <c r="E5" s="9" t="s">
        <v>50</v>
      </c>
      <c r="G5" s="9" t="s">
        <v>54</v>
      </c>
      <c r="H5" s="8">
        <v>221112</v>
      </c>
      <c r="I5" s="9" t="s">
        <v>40</v>
      </c>
      <c r="J5" s="8">
        <v>125</v>
      </c>
      <c r="K5" s="9" t="s">
        <v>41</v>
      </c>
      <c r="L5" s="8" t="s">
        <v>42</v>
      </c>
      <c r="M5" s="10">
        <v>21.388997</v>
      </c>
      <c r="N5" s="10">
        <v>-157.96117100000001</v>
      </c>
      <c r="O5" s="9" t="s">
        <v>55</v>
      </c>
      <c r="P5" s="9" t="s">
        <v>56</v>
      </c>
      <c r="Q5" s="8" t="s">
        <v>45</v>
      </c>
      <c r="R5" s="8">
        <v>96782</v>
      </c>
      <c r="S5" s="11">
        <v>3.3887966</v>
      </c>
      <c r="T5" s="11">
        <v>98.445379430000003</v>
      </c>
      <c r="U5" s="11">
        <v>30.466985919999999</v>
      </c>
      <c r="V5" s="11">
        <v>2.0770794399999999E-3</v>
      </c>
      <c r="W5" s="11">
        <v>2843.8703957900002</v>
      </c>
      <c r="X5" s="11">
        <v>152.13490111999999</v>
      </c>
      <c r="Y5" s="11">
        <v>200.01715010000001</v>
      </c>
      <c r="Z5" s="11">
        <v>115.48296108</v>
      </c>
      <c r="AA5" s="11">
        <v>163.36516306999999</v>
      </c>
      <c r="AB5" s="11">
        <v>47.882161979999999</v>
      </c>
      <c r="AC5" s="11">
        <v>87.346446329399996</v>
      </c>
      <c r="AD5" s="11">
        <v>2784.3905552400001</v>
      </c>
      <c r="AE5" s="11">
        <v>71.110527938100006</v>
      </c>
      <c r="AF5" s="11">
        <v>15.584810559999999</v>
      </c>
      <c r="AG5" s="11">
        <f>+W5+AD5</f>
        <v>5628.2609510300008</v>
      </c>
      <c r="AH5" s="11">
        <v>320.64053367874124</v>
      </c>
      <c r="AI5" s="12">
        <f>+AG5/AH5</f>
        <v>17.553179838046034</v>
      </c>
      <c r="AJ5" s="13">
        <f t="shared" si="0"/>
        <v>174.02271752982466</v>
      </c>
      <c r="AK5" s="14">
        <f>+AJ5/AI$8</f>
        <v>0.84223997296958975</v>
      </c>
      <c r="AL5" s="7" t="s">
        <v>64</v>
      </c>
    </row>
    <row r="6" spans="1:38" x14ac:dyDescent="0.25">
      <c r="A6" s="7">
        <v>2014</v>
      </c>
      <c r="B6" s="7" t="s">
        <v>37</v>
      </c>
      <c r="C6" s="8">
        <v>947711</v>
      </c>
      <c r="E6" s="9" t="s">
        <v>50</v>
      </c>
      <c r="G6" s="9" t="s">
        <v>57</v>
      </c>
      <c r="H6" s="8">
        <v>221112</v>
      </c>
      <c r="I6" s="9" t="s">
        <v>40</v>
      </c>
      <c r="J6" s="8">
        <v>125</v>
      </c>
      <c r="K6" s="9" t="s">
        <v>41</v>
      </c>
      <c r="L6" s="8" t="s">
        <v>42</v>
      </c>
      <c r="M6" s="10">
        <v>21.301642999999999</v>
      </c>
      <c r="N6" s="10">
        <v>-158.09627499999999</v>
      </c>
      <c r="O6" s="9" t="s">
        <v>58</v>
      </c>
      <c r="P6" s="9" t="s">
        <v>53</v>
      </c>
      <c r="Q6" s="8" t="s">
        <v>45</v>
      </c>
      <c r="R6" s="8">
        <v>96707</v>
      </c>
      <c r="S6" s="11">
        <v>14</v>
      </c>
      <c r="T6" s="11">
        <v>20.71</v>
      </c>
      <c r="U6" s="11">
        <v>32.338000000000001</v>
      </c>
      <c r="V6" s="11">
        <v>2.300133E-2</v>
      </c>
      <c r="W6" s="11">
        <v>2628.26</v>
      </c>
      <c r="X6" s="11">
        <v>329.86074000000002</v>
      </c>
      <c r="Y6" s="11">
        <v>671.37503000000004</v>
      </c>
      <c r="Z6" s="11">
        <v>308.90944999999999</v>
      </c>
      <c r="AA6" s="11">
        <v>650.61374000000001</v>
      </c>
      <c r="AB6" s="11">
        <v>341.51429000000002</v>
      </c>
      <c r="AC6" s="11">
        <v>350.37858599999998</v>
      </c>
      <c r="AD6" s="11">
        <v>2917</v>
      </c>
      <c r="AE6" s="11">
        <v>282.05642449999999</v>
      </c>
      <c r="AF6" s="11">
        <v>9.86</v>
      </c>
      <c r="AG6" s="11">
        <f>+W6+AD6</f>
        <v>5545.26</v>
      </c>
      <c r="AH6" s="11">
        <v>324.61379665078772</v>
      </c>
      <c r="AI6" s="12">
        <f>+AG6/AH6</f>
        <v>17.082638067800509</v>
      </c>
      <c r="AJ6" s="13">
        <f t="shared" si="0"/>
        <v>191.10535559762516</v>
      </c>
      <c r="AK6" s="14">
        <f>+AJ6/AI$8</f>
        <v>0.92491699829536511</v>
      </c>
      <c r="AL6" s="7" t="s">
        <v>64</v>
      </c>
    </row>
    <row r="7" spans="1:38" x14ac:dyDescent="0.25">
      <c r="A7" s="7">
        <v>2014</v>
      </c>
      <c r="B7" s="7" t="s">
        <v>37</v>
      </c>
      <c r="C7" s="8">
        <v>7429011</v>
      </c>
      <c r="E7" s="9" t="s">
        <v>38</v>
      </c>
      <c r="G7" s="9" t="s">
        <v>39</v>
      </c>
      <c r="H7" s="8">
        <v>221112</v>
      </c>
      <c r="I7" s="9" t="s">
        <v>40</v>
      </c>
      <c r="J7" s="8">
        <v>125</v>
      </c>
      <c r="K7" s="9" t="s">
        <v>41</v>
      </c>
      <c r="L7" s="8" t="s">
        <v>42</v>
      </c>
      <c r="M7" s="10">
        <v>20.801362999999998</v>
      </c>
      <c r="N7" s="10">
        <v>-156.49269000000001</v>
      </c>
      <c r="O7" s="9" t="s">
        <v>43</v>
      </c>
      <c r="P7" s="9" t="s">
        <v>44</v>
      </c>
      <c r="Q7" s="8" t="s">
        <v>45</v>
      </c>
      <c r="R7" s="8">
        <v>96753</v>
      </c>
      <c r="T7" s="11">
        <v>249.82317330000001</v>
      </c>
      <c r="U7" s="11">
        <v>17.64024233</v>
      </c>
      <c r="V7" s="11">
        <v>0.15838063914</v>
      </c>
      <c r="W7" s="11">
        <v>2113.5473940000002</v>
      </c>
      <c r="X7" s="11">
        <v>125.37262292</v>
      </c>
      <c r="Y7" s="11">
        <v>148.1502945</v>
      </c>
      <c r="Z7" s="11">
        <v>116.0178705</v>
      </c>
      <c r="AA7" s="11">
        <v>138.80869898</v>
      </c>
      <c r="AB7" s="11">
        <v>22.791210719999999</v>
      </c>
      <c r="AC7" s="11">
        <v>6.8131407409999998</v>
      </c>
      <c r="AD7" s="11">
        <v>549.48638942000002</v>
      </c>
      <c r="AE7" s="11">
        <v>0.40948516694999998</v>
      </c>
      <c r="AF7" s="11">
        <v>53.812803170000002</v>
      </c>
      <c r="AG7" s="11">
        <f>+W7+AD7</f>
        <v>2663.03378342</v>
      </c>
      <c r="AH7" s="11">
        <v>171.65835732846057</v>
      </c>
      <c r="AI7" s="12">
        <f>+AG7/AH7</f>
        <v>15.513569073275031</v>
      </c>
      <c r="AJ7" s="13">
        <f t="shared" si="0"/>
        <v>206.61892467090018</v>
      </c>
      <c r="AK7" s="14">
        <f>+AJ7/AI$8</f>
        <v>1</v>
      </c>
      <c r="AL7" s="7" t="s">
        <v>64</v>
      </c>
    </row>
    <row r="8" spans="1:38" x14ac:dyDescent="0.25">
      <c r="S8" s="11">
        <f>SUM(S2:S7)</f>
        <v>20.7663546</v>
      </c>
      <c r="T8" s="11">
        <f>SUM(T2:T7)</f>
        <v>734.99678438000001</v>
      </c>
      <c r="U8" s="11">
        <f>SUM(U2:U7)</f>
        <v>160.94566191000001</v>
      </c>
      <c r="V8" s="11">
        <f>SUM(V2:V7)</f>
        <v>0.18417323409110001</v>
      </c>
      <c r="W8" s="11">
        <f>SUM(W2:W7)</f>
        <v>16124.59213985</v>
      </c>
      <c r="X8" s="11">
        <f>SUM(X2:X7)</f>
        <v>1062.8444143199999</v>
      </c>
      <c r="Y8" s="11">
        <f>SUM(Y2:Y7)</f>
        <v>1660.9904398199999</v>
      </c>
      <c r="Z8" s="11">
        <f>SUM(Z2:Z7)</f>
        <v>870.30614020999997</v>
      </c>
      <c r="AA8" s="11">
        <f>SUM(AA2:AA7)</f>
        <v>1468.6311338549999</v>
      </c>
      <c r="AB8" s="11">
        <f>SUM(AB2:AB7)</f>
        <v>598.13290684499998</v>
      </c>
      <c r="AC8" s="11">
        <f>SUM(AC2:AC7)</f>
        <v>722.77535988457998</v>
      </c>
      <c r="AD8" s="11">
        <f>SUM(AD2:AD7)</f>
        <v>14181.540804660001</v>
      </c>
      <c r="AE8" s="11">
        <f>SUM(AE2:AE7)</f>
        <v>580.27064337919705</v>
      </c>
      <c r="AF8" s="11">
        <f>SUM(AF2:AF7)</f>
        <v>133.95888614999998</v>
      </c>
      <c r="AG8" s="11">
        <f>SUM(AG2:AG7)</f>
        <v>30306.132944510002</v>
      </c>
      <c r="AI8" s="11">
        <f>SUM(AI2:AI7)</f>
        <v>206.61892467090018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workbookViewId="0">
      <pane xSplit="6" ySplit="1" topLeftCell="G2" activePane="bottomRight" state="frozen"/>
      <selection pane="topRight" activeCell="E1" sqref="E1"/>
      <selection pane="bottomLeft" activeCell="A2" sqref="A2"/>
      <selection pane="bottomRight" activeCell="H24" sqref="H24"/>
    </sheetView>
  </sheetViews>
  <sheetFormatPr defaultRowHeight="15" x14ac:dyDescent="0.25"/>
  <cols>
    <col min="1" max="1" width="9.140625" style="16"/>
    <col min="2" max="2" width="11.85546875" style="16" customWidth="1"/>
    <col min="3" max="3" width="10.7109375" style="8" customWidth="1"/>
    <col min="4" max="4" width="11.140625" style="9" customWidth="1"/>
    <col min="5" max="5" width="7.140625" style="9" customWidth="1"/>
    <col min="6" max="6" width="36.28515625" style="9" customWidth="1"/>
    <col min="7" max="7" width="10" style="8" customWidth="1"/>
    <col min="8" max="8" width="37" style="9" customWidth="1"/>
    <col min="9" max="9" width="9.5703125" style="8" customWidth="1"/>
    <col min="10" max="10" width="34.5703125" style="9" customWidth="1"/>
    <col min="11" max="11" width="10" style="8" customWidth="1"/>
    <col min="12" max="13" width="9.5703125" style="10" customWidth="1"/>
    <col min="14" max="14" width="21.28515625" style="9" customWidth="1"/>
    <col min="15" max="15" width="23.5703125" style="9" customWidth="1"/>
    <col min="16" max="16" width="5.28515625" style="8" bestFit="1" customWidth="1"/>
    <col min="17" max="17" width="11.140625" style="8" customWidth="1"/>
    <col min="18" max="33" width="9.140625" style="11" customWidth="1"/>
    <col min="34" max="34" width="9.140625" style="12" customWidth="1"/>
    <col min="35" max="16384" width="9.140625" style="9"/>
  </cols>
  <sheetData>
    <row r="1" spans="1:35" s="3" customFormat="1" ht="60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3" t="s">
        <v>7</v>
      </c>
      <c r="I1" s="2" t="s">
        <v>8</v>
      </c>
      <c r="J1" s="3" t="s">
        <v>9</v>
      </c>
      <c r="K1" s="2" t="s">
        <v>10</v>
      </c>
      <c r="L1" s="4" t="s">
        <v>11</v>
      </c>
      <c r="M1" s="4" t="s">
        <v>12</v>
      </c>
      <c r="N1" s="3" t="s">
        <v>13</v>
      </c>
      <c r="O1" s="3" t="s">
        <v>14</v>
      </c>
      <c r="P1" s="2" t="s">
        <v>15</v>
      </c>
      <c r="Q1" s="2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68</v>
      </c>
      <c r="AH1" s="6" t="s">
        <v>33</v>
      </c>
      <c r="AI1" s="1" t="s">
        <v>36</v>
      </c>
    </row>
    <row r="2" spans="1:35" x14ac:dyDescent="0.25">
      <c r="A2" s="7">
        <v>2014</v>
      </c>
      <c r="B2" s="7" t="s">
        <v>37</v>
      </c>
      <c r="C2" s="8">
        <v>7429011</v>
      </c>
      <c r="D2" s="9" t="s">
        <v>38</v>
      </c>
      <c r="F2" s="9" t="s">
        <v>39</v>
      </c>
      <c r="G2" s="8">
        <v>221112</v>
      </c>
      <c r="H2" s="9" t="s">
        <v>40</v>
      </c>
      <c r="I2" s="8">
        <v>125</v>
      </c>
      <c r="J2" s="9" t="s">
        <v>41</v>
      </c>
      <c r="K2" s="8" t="s">
        <v>42</v>
      </c>
      <c r="L2" s="10">
        <v>20.801362999999998</v>
      </c>
      <c r="M2" s="10">
        <v>-156.49269000000001</v>
      </c>
      <c r="N2" s="9" t="s">
        <v>43</v>
      </c>
      <c r="O2" s="9" t="s">
        <v>44</v>
      </c>
      <c r="P2" s="8" t="s">
        <v>45</v>
      </c>
      <c r="Q2" s="8">
        <v>96753</v>
      </c>
      <c r="S2" s="11">
        <v>249.82317330000001</v>
      </c>
      <c r="T2" s="11">
        <v>17.64024233</v>
      </c>
      <c r="U2" s="11">
        <v>0.15838063914</v>
      </c>
      <c r="V2" s="11">
        <v>2113.5473940000002</v>
      </c>
      <c r="W2" s="11">
        <v>125.37262292</v>
      </c>
      <c r="X2" s="11">
        <v>148.1502945</v>
      </c>
      <c r="Y2" s="11">
        <v>116.0178705</v>
      </c>
      <c r="Z2" s="11">
        <v>138.80869898</v>
      </c>
      <c r="AA2" s="11">
        <v>22.791210719999999</v>
      </c>
      <c r="AB2" s="11">
        <v>6.8131407409999998</v>
      </c>
      <c r="AC2" s="11">
        <v>549.48638942000002</v>
      </c>
      <c r="AD2" s="11">
        <v>0.40948516694999998</v>
      </c>
      <c r="AE2" s="11">
        <v>53.812803170000002</v>
      </c>
      <c r="AF2" s="11">
        <f>+V2+AC2</f>
        <v>2663.03378342</v>
      </c>
      <c r="AG2" s="11">
        <v>25.555490338575385</v>
      </c>
      <c r="AH2" s="12">
        <f>+AF2/AG2</f>
        <v>104.2059357162956</v>
      </c>
      <c r="AI2" s="15" t="s">
        <v>46</v>
      </c>
    </row>
    <row r="3" spans="1:35" x14ac:dyDescent="0.25">
      <c r="A3" s="7">
        <v>2014</v>
      </c>
      <c r="B3" s="7" t="s">
        <v>37</v>
      </c>
      <c r="C3" s="8">
        <v>7429111</v>
      </c>
      <c r="D3" s="9" t="s">
        <v>60</v>
      </c>
      <c r="F3" s="9" t="s">
        <v>61</v>
      </c>
      <c r="G3" s="8">
        <v>221112</v>
      </c>
      <c r="H3" s="9" t="s">
        <v>40</v>
      </c>
      <c r="I3" s="8">
        <v>125</v>
      </c>
      <c r="J3" s="9" t="s">
        <v>41</v>
      </c>
      <c r="K3" s="8" t="s">
        <v>42</v>
      </c>
      <c r="L3" s="10">
        <v>19.699971999999999</v>
      </c>
      <c r="M3" s="10">
        <v>-155.05511999999999</v>
      </c>
      <c r="N3" s="9" t="s">
        <v>62</v>
      </c>
      <c r="O3" s="9" t="s">
        <v>63</v>
      </c>
      <c r="P3" s="8" t="s">
        <v>45</v>
      </c>
      <c r="Q3" s="8">
        <v>96720</v>
      </c>
      <c r="R3" s="11">
        <v>0.70291199999999998</v>
      </c>
      <c r="S3" s="11">
        <v>17.587394239999998</v>
      </c>
      <c r="T3" s="11">
        <v>6.0542538199999996</v>
      </c>
      <c r="U3" s="11">
        <v>4.1338209999999999E-4</v>
      </c>
      <c r="V3" s="11">
        <v>611.27175039999997</v>
      </c>
      <c r="W3" s="11">
        <v>31.72467022</v>
      </c>
      <c r="X3" s="11">
        <v>56.0702742</v>
      </c>
      <c r="Y3" s="11">
        <v>16.196477550000001</v>
      </c>
      <c r="Z3" s="11">
        <v>40.533833250000001</v>
      </c>
      <c r="AA3" s="11">
        <v>24.335604199999999</v>
      </c>
      <c r="AB3" s="11">
        <v>21.713262604000001</v>
      </c>
      <c r="AC3" s="11">
        <v>1851.71182032</v>
      </c>
      <c r="AD3" s="11">
        <v>17.678279880600002</v>
      </c>
      <c r="AE3" s="11">
        <v>0.98453182500000003</v>
      </c>
      <c r="AF3" s="11">
        <f>+V3+AC3</f>
        <v>2462.98357072</v>
      </c>
      <c r="AG3" s="11">
        <v>27.126687977058893</v>
      </c>
      <c r="AH3" s="12">
        <f>+AF3/AG3</f>
        <v>90.795587459956451</v>
      </c>
      <c r="AI3" s="7" t="s">
        <v>64</v>
      </c>
    </row>
    <row r="4" spans="1:35" x14ac:dyDescent="0.25">
      <c r="A4" s="7">
        <v>2014</v>
      </c>
      <c r="B4" s="7" t="s">
        <v>37</v>
      </c>
      <c r="C4" s="8">
        <v>2672111</v>
      </c>
      <c r="D4" s="9" t="s">
        <v>38</v>
      </c>
      <c r="F4" s="9" t="s">
        <v>47</v>
      </c>
      <c r="G4" s="8">
        <v>221112</v>
      </c>
      <c r="H4" s="9" t="s">
        <v>40</v>
      </c>
      <c r="I4" s="8">
        <v>125</v>
      </c>
      <c r="J4" s="9" t="s">
        <v>41</v>
      </c>
      <c r="K4" s="8" t="s">
        <v>42</v>
      </c>
      <c r="L4" s="10">
        <v>20.8963</v>
      </c>
      <c r="M4" s="10">
        <v>-156.4624</v>
      </c>
      <c r="N4" s="9" t="s">
        <v>48</v>
      </c>
      <c r="O4" s="9" t="s">
        <v>49</v>
      </c>
      <c r="P4" s="8" t="s">
        <v>45</v>
      </c>
      <c r="Q4" s="8">
        <v>96732</v>
      </c>
      <c r="R4" s="11">
        <v>0.80976000000000004</v>
      </c>
      <c r="S4" s="11">
        <v>28.832302602999999</v>
      </c>
      <c r="T4" s="11">
        <v>4.9125790900000004</v>
      </c>
      <c r="U4" s="11">
        <v>1.1467469999999999E-5</v>
      </c>
      <c r="V4" s="11">
        <v>483.160172504</v>
      </c>
      <c r="W4" s="11">
        <v>36.370156020000003</v>
      </c>
      <c r="X4" s="11">
        <v>59.770546070000002</v>
      </c>
      <c r="Y4" s="11">
        <v>22.196849310000001</v>
      </c>
      <c r="Z4" s="11">
        <v>45.597239369999997</v>
      </c>
      <c r="AA4" s="11">
        <v>23.400390049999999</v>
      </c>
      <c r="AB4" s="11">
        <v>24.62046876034</v>
      </c>
      <c r="AC4" s="11">
        <v>1634.34006724862</v>
      </c>
      <c r="AD4" s="11">
        <v>20.062592012020001</v>
      </c>
      <c r="AE4" s="11">
        <v>0.46463074999999998</v>
      </c>
      <c r="AF4" s="11">
        <f>+V4+AC4</f>
        <v>2117.50023975262</v>
      </c>
      <c r="AG4" s="11">
        <v>26.980132724547932</v>
      </c>
      <c r="AH4" s="12">
        <f>+AF4/AG4</f>
        <v>78.483685064529269</v>
      </c>
      <c r="AI4" s="15" t="s">
        <v>46</v>
      </c>
    </row>
    <row r="5" spans="1:35" x14ac:dyDescent="0.25">
      <c r="A5" s="7">
        <v>2014</v>
      </c>
      <c r="B5" s="7" t="s">
        <v>37</v>
      </c>
      <c r="C5" s="8">
        <v>7429511</v>
      </c>
      <c r="D5" s="9" t="s">
        <v>50</v>
      </c>
      <c r="F5" s="9" t="s">
        <v>51</v>
      </c>
      <c r="G5" s="8">
        <v>221112</v>
      </c>
      <c r="H5" s="9" t="s">
        <v>40</v>
      </c>
      <c r="I5" s="8">
        <v>125</v>
      </c>
      <c r="J5" s="9" t="s">
        <v>41</v>
      </c>
      <c r="K5" s="8" t="s">
        <v>42</v>
      </c>
      <c r="L5" s="10">
        <v>21.356648</v>
      </c>
      <c r="M5" s="10">
        <v>-158.127993</v>
      </c>
      <c r="N5" s="9" t="s">
        <v>52</v>
      </c>
      <c r="O5" s="9" t="s">
        <v>53</v>
      </c>
      <c r="P5" s="8" t="s">
        <v>45</v>
      </c>
      <c r="Q5" s="8">
        <v>96707</v>
      </c>
      <c r="R5" s="11">
        <v>2.1</v>
      </c>
      <c r="S5" s="11">
        <v>336.93502615</v>
      </c>
      <c r="T5" s="11">
        <v>72.673410200000006</v>
      </c>
      <c r="U5" s="11">
        <v>8.3932439999999999E-5</v>
      </c>
      <c r="V5" s="11">
        <v>7857.53337938</v>
      </c>
      <c r="W5" s="11">
        <v>397.97798069999999</v>
      </c>
      <c r="X5" s="11">
        <v>556.30298097000002</v>
      </c>
      <c r="Y5" s="11">
        <v>294.81389961000002</v>
      </c>
      <c r="Z5" s="11">
        <v>453.12292379000002</v>
      </c>
      <c r="AA5" s="11">
        <v>158.30847990999999</v>
      </c>
      <c r="AB5" s="11">
        <v>244.638267157</v>
      </c>
      <c r="AC5" s="11">
        <v>5554.7320394199996</v>
      </c>
      <c r="AD5" s="11">
        <v>199.33995431420001</v>
      </c>
      <c r="AE5" s="11">
        <v>52.093571699999998</v>
      </c>
      <c r="AF5" s="11">
        <f>+V5+AC5</f>
        <v>13412.2654188</v>
      </c>
      <c r="AG5" s="11">
        <v>205.97194746163234</v>
      </c>
      <c r="AH5" s="12">
        <f>+AF5/AG5</f>
        <v>65.116952012595718</v>
      </c>
      <c r="AI5" s="15" t="s">
        <v>46</v>
      </c>
    </row>
    <row r="6" spans="1:35" x14ac:dyDescent="0.25">
      <c r="A6" s="7">
        <v>2014</v>
      </c>
      <c r="B6" s="7" t="s">
        <v>37</v>
      </c>
      <c r="C6" s="8">
        <v>7320911</v>
      </c>
      <c r="D6" s="9" t="s">
        <v>50</v>
      </c>
      <c r="F6" s="9" t="s">
        <v>54</v>
      </c>
      <c r="G6" s="8">
        <v>221112</v>
      </c>
      <c r="H6" s="9" t="s">
        <v>40</v>
      </c>
      <c r="I6" s="8">
        <v>125</v>
      </c>
      <c r="J6" s="9" t="s">
        <v>41</v>
      </c>
      <c r="K6" s="8" t="s">
        <v>42</v>
      </c>
      <c r="L6" s="10">
        <v>21.388997</v>
      </c>
      <c r="M6" s="10">
        <v>-157.96117100000001</v>
      </c>
      <c r="N6" s="9" t="s">
        <v>55</v>
      </c>
      <c r="O6" s="9" t="s">
        <v>56</v>
      </c>
      <c r="P6" s="8" t="s">
        <v>45</v>
      </c>
      <c r="Q6" s="8">
        <v>96782</v>
      </c>
      <c r="R6" s="11">
        <v>3.3887966</v>
      </c>
      <c r="S6" s="11">
        <v>98.445379430000003</v>
      </c>
      <c r="T6" s="11">
        <v>30.466985919999999</v>
      </c>
      <c r="U6" s="11">
        <v>2.0770794399999999E-3</v>
      </c>
      <c r="V6" s="11">
        <v>2843.8703957900002</v>
      </c>
      <c r="W6" s="11">
        <v>152.13490111999999</v>
      </c>
      <c r="X6" s="11">
        <v>200.01715010000001</v>
      </c>
      <c r="Y6" s="11">
        <v>115.48296108</v>
      </c>
      <c r="Z6" s="11">
        <v>163.36516306999999</v>
      </c>
      <c r="AA6" s="11">
        <v>47.882161979999999</v>
      </c>
      <c r="AB6" s="11">
        <v>87.346446329399996</v>
      </c>
      <c r="AC6" s="11">
        <v>2784.3905552400001</v>
      </c>
      <c r="AD6" s="11">
        <v>71.110527938100006</v>
      </c>
      <c r="AE6" s="11">
        <v>15.584810559999999</v>
      </c>
      <c r="AF6" s="11">
        <f>+V6+AC6</f>
        <v>5628.2609510300008</v>
      </c>
      <c r="AG6" s="11">
        <v>191.01408199012974</v>
      </c>
      <c r="AH6" s="12">
        <f>+AF6/AG6</f>
        <v>29.465162423578956</v>
      </c>
      <c r="AI6" s="15" t="s">
        <v>46</v>
      </c>
    </row>
    <row r="7" spans="1:35" x14ac:dyDescent="0.25">
      <c r="A7" s="7">
        <v>2014</v>
      </c>
      <c r="B7" s="7" t="s">
        <v>37</v>
      </c>
      <c r="C7" s="8">
        <v>947711</v>
      </c>
      <c r="D7" s="9" t="s">
        <v>50</v>
      </c>
      <c r="F7" s="9" t="s">
        <v>57</v>
      </c>
      <c r="G7" s="8">
        <v>221112</v>
      </c>
      <c r="H7" s="9" t="s">
        <v>40</v>
      </c>
      <c r="I7" s="8">
        <v>125</v>
      </c>
      <c r="J7" s="9" t="s">
        <v>41</v>
      </c>
      <c r="K7" s="8" t="s">
        <v>42</v>
      </c>
      <c r="L7" s="10">
        <v>21.301642999999999</v>
      </c>
      <c r="M7" s="10">
        <v>-158.09627499999999</v>
      </c>
      <c r="N7" s="9" t="s">
        <v>58</v>
      </c>
      <c r="O7" s="9" t="s">
        <v>53</v>
      </c>
      <c r="P7" s="8" t="s">
        <v>45</v>
      </c>
      <c r="Q7" s="8">
        <v>96707</v>
      </c>
      <c r="R7" s="11">
        <v>14</v>
      </c>
      <c r="S7" s="11">
        <v>20.71</v>
      </c>
      <c r="T7" s="11">
        <v>32.338000000000001</v>
      </c>
      <c r="U7" s="11">
        <v>2.300133E-2</v>
      </c>
      <c r="V7" s="11">
        <v>2628.26</v>
      </c>
      <c r="W7" s="11">
        <v>329.86074000000002</v>
      </c>
      <c r="X7" s="11">
        <v>671.37503000000004</v>
      </c>
      <c r="Y7" s="11">
        <v>308.90944999999999</v>
      </c>
      <c r="Z7" s="11">
        <v>650.61374000000001</v>
      </c>
      <c r="AA7" s="11">
        <v>341.51429000000002</v>
      </c>
      <c r="AB7" s="11">
        <v>350.37858599999998</v>
      </c>
      <c r="AC7" s="11">
        <v>2917</v>
      </c>
      <c r="AD7" s="11">
        <v>282.05642449999999</v>
      </c>
      <c r="AE7" s="11">
        <v>9.86</v>
      </c>
      <c r="AF7" s="11">
        <f>+V7+AC7</f>
        <v>5545.26</v>
      </c>
      <c r="AG7" s="11">
        <v>200.93630168688748</v>
      </c>
      <c r="AH7" s="12">
        <f>+AF7/AG7</f>
        <v>27.597103925208096</v>
      </c>
      <c r="AI7" s="15" t="s">
        <v>46</v>
      </c>
    </row>
    <row r="8" spans="1:35" x14ac:dyDescent="0.25">
      <c r="A8" s="7">
        <v>2014</v>
      </c>
      <c r="B8" s="7" t="s">
        <v>37</v>
      </c>
      <c r="C8" s="8">
        <v>7429211</v>
      </c>
      <c r="D8" s="9" t="s">
        <v>60</v>
      </c>
      <c r="F8" s="9" t="s">
        <v>65</v>
      </c>
      <c r="G8" s="8">
        <v>221112</v>
      </c>
      <c r="H8" s="9" t="s">
        <v>40</v>
      </c>
      <c r="I8" s="8">
        <v>125</v>
      </c>
      <c r="J8" s="9" t="s">
        <v>41</v>
      </c>
      <c r="K8" s="8" t="s">
        <v>42</v>
      </c>
      <c r="L8" s="10">
        <v>19.632826000000001</v>
      </c>
      <c r="M8" s="10">
        <v>-155.03190000000001</v>
      </c>
      <c r="N8" s="9" t="s">
        <v>66</v>
      </c>
      <c r="O8" s="9" t="s">
        <v>67</v>
      </c>
      <c r="P8" s="8" t="s">
        <v>45</v>
      </c>
      <c r="Q8" s="8">
        <v>96749</v>
      </c>
      <c r="R8" s="11">
        <v>0.57464599999999999</v>
      </c>
      <c r="S8" s="11">
        <v>11.49581126</v>
      </c>
      <c r="T8" s="11">
        <v>1.7727696399999999</v>
      </c>
      <c r="U8" s="11">
        <v>2.168709711E-4</v>
      </c>
      <c r="V8" s="11">
        <v>70.109220280000002</v>
      </c>
      <c r="W8" s="11">
        <v>25.773499359999999</v>
      </c>
      <c r="X8" s="11">
        <v>29.07471005</v>
      </c>
      <c r="Y8" s="11">
        <v>18.885481469999998</v>
      </c>
      <c r="Z8" s="11">
        <v>22.186774764999999</v>
      </c>
      <c r="AA8" s="11">
        <v>3.3011600350000001</v>
      </c>
      <c r="AB8" s="11">
        <v>11.885657053179999</v>
      </c>
      <c r="AC8" s="11">
        <v>524.22000026000001</v>
      </c>
      <c r="AD8" s="11">
        <v>9.6759715793469994</v>
      </c>
      <c r="AE8" s="11">
        <v>1.6231688950000001</v>
      </c>
      <c r="AF8" s="11">
        <f>+V8+AC8</f>
        <v>594.32922054000005</v>
      </c>
      <c r="AG8" s="11">
        <v>23.618147347216372</v>
      </c>
      <c r="AH8" s="12">
        <f>+AF8/AG8</f>
        <v>25.164091484510429</v>
      </c>
      <c r="AI8" s="7" t="s">
        <v>64</v>
      </c>
    </row>
  </sheetData>
  <sortState ref="A2:AM14">
    <sortCondition descending="1" ref="AH2:AH1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"/>
  <sheetViews>
    <sheetView tabSelected="1" workbookViewId="0">
      <pane xSplit="6" ySplit="2" topLeftCell="G3" activePane="bottomRight" state="frozen"/>
      <selection pane="topRight" activeCell="E1" sqref="E1"/>
      <selection pane="bottomLeft" activeCell="A2" sqref="A2"/>
      <selection pane="bottomRight" activeCell="I23" sqref="I23"/>
    </sheetView>
  </sheetViews>
  <sheetFormatPr defaultRowHeight="15" x14ac:dyDescent="0.25"/>
  <cols>
    <col min="1" max="1" width="5.28515625" style="9" customWidth="1"/>
    <col min="2" max="2" width="9.140625" style="16"/>
    <col min="3" max="3" width="11.85546875" style="16" customWidth="1"/>
    <col min="4" max="4" width="10.7109375" style="8" customWidth="1"/>
    <col min="5" max="5" width="11.140625" style="9" customWidth="1"/>
    <col min="6" max="6" width="36.28515625" style="9" customWidth="1"/>
    <col min="7" max="7" width="10" style="8" customWidth="1"/>
    <col min="8" max="8" width="37" style="9" customWidth="1"/>
    <col min="9" max="10" width="9.5703125" style="10" customWidth="1"/>
    <col min="11" max="11" width="10.140625" style="9" customWidth="1"/>
    <col min="12" max="12" width="5.28515625" style="8" bestFit="1" customWidth="1"/>
    <col min="13" max="16" width="9.140625" style="11" customWidth="1"/>
    <col min="17" max="17" width="9.140625" style="12" customWidth="1"/>
    <col min="18" max="18" width="11.42578125" style="9" customWidth="1"/>
    <col min="19" max="16384" width="9.140625" style="9"/>
  </cols>
  <sheetData>
    <row r="1" spans="2:18" ht="15.75" thickBot="1" x14ac:dyDescent="0.3"/>
    <row r="2" spans="2:18" s="3" customFormat="1" ht="60.75" thickBot="1" x14ac:dyDescent="0.3">
      <c r="B2" s="40" t="s">
        <v>0</v>
      </c>
      <c r="C2" s="41" t="s">
        <v>1</v>
      </c>
      <c r="D2" s="41" t="s">
        <v>2</v>
      </c>
      <c r="E2" s="42" t="s">
        <v>3</v>
      </c>
      <c r="F2" s="42" t="s">
        <v>5</v>
      </c>
      <c r="G2" s="41" t="s">
        <v>6</v>
      </c>
      <c r="H2" s="42" t="s">
        <v>7</v>
      </c>
      <c r="I2" s="43" t="s">
        <v>11</v>
      </c>
      <c r="J2" s="43" t="s">
        <v>12</v>
      </c>
      <c r="K2" s="42" t="s">
        <v>14</v>
      </c>
      <c r="L2" s="41" t="s">
        <v>15</v>
      </c>
      <c r="M2" s="44" t="s">
        <v>21</v>
      </c>
      <c r="N2" s="44" t="s">
        <v>28</v>
      </c>
      <c r="O2" s="44" t="s">
        <v>31</v>
      </c>
      <c r="P2" s="44" t="s">
        <v>68</v>
      </c>
      <c r="Q2" s="45" t="s">
        <v>33</v>
      </c>
      <c r="R2" s="46" t="s">
        <v>36</v>
      </c>
    </row>
    <row r="3" spans="2:18" x14ac:dyDescent="0.25">
      <c r="B3" s="33">
        <v>2014</v>
      </c>
      <c r="C3" s="34" t="s">
        <v>37</v>
      </c>
      <c r="D3" s="34">
        <v>7429011</v>
      </c>
      <c r="E3" s="35" t="s">
        <v>38</v>
      </c>
      <c r="F3" s="35" t="s">
        <v>39</v>
      </c>
      <c r="G3" s="34">
        <v>221112</v>
      </c>
      <c r="H3" s="35" t="s">
        <v>40</v>
      </c>
      <c r="I3" s="36">
        <v>20.801362999999998</v>
      </c>
      <c r="J3" s="36">
        <v>-156.49269000000001</v>
      </c>
      <c r="K3" s="35" t="s">
        <v>44</v>
      </c>
      <c r="L3" s="34" t="s">
        <v>45</v>
      </c>
      <c r="M3" s="37">
        <v>2113.5473940000002</v>
      </c>
      <c r="N3" s="37">
        <v>549.48638942000002</v>
      </c>
      <c r="O3" s="37">
        <f>+M3+N3</f>
        <v>2663.03378342</v>
      </c>
      <c r="P3" s="37">
        <v>25.555490338575385</v>
      </c>
      <c r="Q3" s="38">
        <f>+O3/P3</f>
        <v>104.2059357162956</v>
      </c>
      <c r="R3" s="39" t="s">
        <v>46</v>
      </c>
    </row>
    <row r="4" spans="2:18" x14ac:dyDescent="0.25">
      <c r="B4" s="23">
        <v>2014</v>
      </c>
      <c r="C4" s="18" t="s">
        <v>37</v>
      </c>
      <c r="D4" s="18">
        <v>7429111</v>
      </c>
      <c r="E4" s="19" t="s">
        <v>60</v>
      </c>
      <c r="F4" s="19" t="s">
        <v>61</v>
      </c>
      <c r="G4" s="18">
        <v>221112</v>
      </c>
      <c r="H4" s="19" t="s">
        <v>40</v>
      </c>
      <c r="I4" s="20">
        <v>19.699971999999999</v>
      </c>
      <c r="J4" s="20">
        <v>-155.05511999999999</v>
      </c>
      <c r="K4" s="19" t="s">
        <v>63</v>
      </c>
      <c r="L4" s="18" t="s">
        <v>45</v>
      </c>
      <c r="M4" s="21">
        <v>611.27175039999997</v>
      </c>
      <c r="N4" s="21">
        <v>1851.71182032</v>
      </c>
      <c r="O4" s="21">
        <f>+M4+N4</f>
        <v>2462.98357072</v>
      </c>
      <c r="P4" s="21">
        <v>27.126687977058893</v>
      </c>
      <c r="Q4" s="22">
        <f>+O4/P4</f>
        <v>90.795587459956451</v>
      </c>
      <c r="R4" s="25" t="s">
        <v>64</v>
      </c>
    </row>
    <row r="5" spans="2:18" x14ac:dyDescent="0.25">
      <c r="B5" s="23">
        <v>2014</v>
      </c>
      <c r="C5" s="18" t="s">
        <v>37</v>
      </c>
      <c r="D5" s="18">
        <v>2672111</v>
      </c>
      <c r="E5" s="19" t="s">
        <v>38</v>
      </c>
      <c r="F5" s="19" t="s">
        <v>47</v>
      </c>
      <c r="G5" s="18">
        <v>221112</v>
      </c>
      <c r="H5" s="19" t="s">
        <v>40</v>
      </c>
      <c r="I5" s="20">
        <v>20.8963</v>
      </c>
      <c r="J5" s="20">
        <v>-156.4624</v>
      </c>
      <c r="K5" s="19" t="s">
        <v>49</v>
      </c>
      <c r="L5" s="18" t="s">
        <v>45</v>
      </c>
      <c r="M5" s="21">
        <v>483.160172504</v>
      </c>
      <c r="N5" s="21">
        <v>1634.34006724862</v>
      </c>
      <c r="O5" s="21">
        <f>+M5+N5</f>
        <v>2117.50023975262</v>
      </c>
      <c r="P5" s="21">
        <v>26.980132724547932</v>
      </c>
      <c r="Q5" s="22">
        <f>+O5/P5</f>
        <v>78.483685064529269</v>
      </c>
      <c r="R5" s="24" t="s">
        <v>46</v>
      </c>
    </row>
    <row r="6" spans="2:18" x14ac:dyDescent="0.25">
      <c r="B6" s="23">
        <v>2014</v>
      </c>
      <c r="C6" s="18" t="s">
        <v>37</v>
      </c>
      <c r="D6" s="18">
        <v>7429511</v>
      </c>
      <c r="E6" s="19" t="s">
        <v>50</v>
      </c>
      <c r="F6" s="19" t="s">
        <v>51</v>
      </c>
      <c r="G6" s="18">
        <v>221112</v>
      </c>
      <c r="H6" s="19" t="s">
        <v>40</v>
      </c>
      <c r="I6" s="20">
        <v>21.356648</v>
      </c>
      <c r="J6" s="20">
        <v>-158.127993</v>
      </c>
      <c r="K6" s="19" t="s">
        <v>53</v>
      </c>
      <c r="L6" s="18" t="s">
        <v>45</v>
      </c>
      <c r="M6" s="21">
        <v>7857.53337938</v>
      </c>
      <c r="N6" s="21">
        <v>5554.7320394199996</v>
      </c>
      <c r="O6" s="21">
        <f>+M6+N6</f>
        <v>13412.2654188</v>
      </c>
      <c r="P6" s="21">
        <v>205.97194746163234</v>
      </c>
      <c r="Q6" s="22">
        <f>+O6/P6</f>
        <v>65.116952012595718</v>
      </c>
      <c r="R6" s="24" t="s">
        <v>46</v>
      </c>
    </row>
    <row r="7" spans="2:18" x14ac:dyDescent="0.25">
      <c r="B7" s="23">
        <v>2014</v>
      </c>
      <c r="C7" s="18" t="s">
        <v>37</v>
      </c>
      <c r="D7" s="18">
        <v>7320911</v>
      </c>
      <c r="E7" s="19" t="s">
        <v>50</v>
      </c>
      <c r="F7" s="19" t="s">
        <v>54</v>
      </c>
      <c r="G7" s="18">
        <v>221112</v>
      </c>
      <c r="H7" s="19" t="s">
        <v>40</v>
      </c>
      <c r="I7" s="20">
        <v>21.388997</v>
      </c>
      <c r="J7" s="20">
        <v>-157.96117100000001</v>
      </c>
      <c r="K7" s="19" t="s">
        <v>56</v>
      </c>
      <c r="L7" s="18" t="s">
        <v>45</v>
      </c>
      <c r="M7" s="21">
        <v>2843.8703957900002</v>
      </c>
      <c r="N7" s="21">
        <v>2784.3905552400001</v>
      </c>
      <c r="O7" s="21">
        <f>+M7+N7</f>
        <v>5628.2609510300008</v>
      </c>
      <c r="P7" s="21">
        <v>191.01408199012974</v>
      </c>
      <c r="Q7" s="22">
        <f>+O7/P7</f>
        <v>29.465162423578956</v>
      </c>
      <c r="R7" s="24" t="s">
        <v>46</v>
      </c>
    </row>
    <row r="8" spans="2:18" x14ac:dyDescent="0.25">
      <c r="B8" s="23">
        <v>2014</v>
      </c>
      <c r="C8" s="18" t="s">
        <v>37</v>
      </c>
      <c r="D8" s="18">
        <v>947711</v>
      </c>
      <c r="E8" s="19" t="s">
        <v>50</v>
      </c>
      <c r="F8" s="19" t="s">
        <v>57</v>
      </c>
      <c r="G8" s="18">
        <v>221112</v>
      </c>
      <c r="H8" s="19" t="s">
        <v>40</v>
      </c>
      <c r="I8" s="20">
        <v>21.301642999999999</v>
      </c>
      <c r="J8" s="20">
        <v>-158.09627499999999</v>
      </c>
      <c r="K8" s="19" t="s">
        <v>53</v>
      </c>
      <c r="L8" s="18" t="s">
        <v>45</v>
      </c>
      <c r="M8" s="21">
        <v>2628.26</v>
      </c>
      <c r="N8" s="21">
        <v>2917</v>
      </c>
      <c r="O8" s="21">
        <f>+M8+N8</f>
        <v>5545.26</v>
      </c>
      <c r="P8" s="21">
        <v>200.93630168688748</v>
      </c>
      <c r="Q8" s="22">
        <f>+O8/P8</f>
        <v>27.597103925208096</v>
      </c>
      <c r="R8" s="24" t="s">
        <v>46</v>
      </c>
    </row>
    <row r="9" spans="2:18" ht="15.75" thickBot="1" x14ac:dyDescent="0.3">
      <c r="B9" s="26">
        <v>2014</v>
      </c>
      <c r="C9" s="27" t="s">
        <v>37</v>
      </c>
      <c r="D9" s="27">
        <v>7429211</v>
      </c>
      <c r="E9" s="28" t="s">
        <v>60</v>
      </c>
      <c r="F9" s="28" t="s">
        <v>65</v>
      </c>
      <c r="G9" s="27">
        <v>221112</v>
      </c>
      <c r="H9" s="28" t="s">
        <v>40</v>
      </c>
      <c r="I9" s="29">
        <v>19.632826000000001</v>
      </c>
      <c r="J9" s="29">
        <v>-155.03190000000001</v>
      </c>
      <c r="K9" s="28" t="s">
        <v>67</v>
      </c>
      <c r="L9" s="27" t="s">
        <v>45</v>
      </c>
      <c r="M9" s="30">
        <v>70.109220280000002</v>
      </c>
      <c r="N9" s="30">
        <v>524.22000026000001</v>
      </c>
      <c r="O9" s="30">
        <f>+M9+N9</f>
        <v>594.32922054000005</v>
      </c>
      <c r="P9" s="30">
        <v>23.618147347216372</v>
      </c>
      <c r="Q9" s="31">
        <f>+O9/P9</f>
        <v>25.164091484510429</v>
      </c>
      <c r="R9" s="32" t="s">
        <v>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HALE 80%ers</vt:lpstr>
      <vt:lpstr>HAVO 80%ers</vt:lpstr>
      <vt:lpstr>combined 80%ers</vt:lpstr>
      <vt:lpstr>HI 80%ers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Shepherd, Don</dc:creator>
  <cp:lastModifiedBy>Shepherd, Don</cp:lastModifiedBy>
  <dcterms:created xsi:type="dcterms:W3CDTF">2019-07-12T15:16:47Z</dcterms:created>
  <dcterms:modified xsi:type="dcterms:W3CDTF">2019-07-12T15:25:59Z</dcterms:modified>
</cp:coreProperties>
</file>